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5" windowWidth="9720" windowHeight="7320"/>
  </bookViews>
  <sheets>
    <sheet name="Initial Model" sheetId="17" r:id="rId1"/>
    <sheet name="Completed Model" sheetId="1" r:id="rId2"/>
    <sheet name="IF &amp; Vlookup" sheetId="20" r:id="rId3"/>
    <sheet name="Data" sheetId="2" r:id="rId4"/>
    <sheet name="AutoSum" sheetId="3" r:id="rId5"/>
    <sheet name="Conditional formatting" sheetId="7" r:id="rId6"/>
    <sheet name="PMT" sheetId="18" r:id="rId7"/>
    <sheet name="Data table" sheetId="8" r:id="rId8"/>
    <sheet name="Charts" sheetId="4" r:id="rId9"/>
  </sheets>
  <externalReferences>
    <externalReference r:id="rId10"/>
  </externalReferences>
  <definedNames>
    <definedName name="solver_adj" localSheetId="1" hidden="1">'Completed Model'!$B$21,'Completed Model'!$B$3:$B$5</definedName>
    <definedName name="solver_cvg" localSheetId="1" hidden="1">"""0,0001"""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3000</definedName>
    <definedName name="solver_lhs1" localSheetId="1" hidden="1">'Completed Model'!$B$21</definedName>
    <definedName name="solver_lhs2" localSheetId="1" hidden="1">'Completed Model'!$B$21</definedName>
    <definedName name="solver_lhs3" localSheetId="1" hidden="1">'Completed Model'!$B$4</definedName>
    <definedName name="solver_lhs4" localSheetId="1" hidden="1">'Completed Model'!$B$4</definedName>
    <definedName name="solver_lhs5" localSheetId="1" hidden="1">'Completed Model'!$B$5</definedName>
    <definedName name="solver_lhs6" localSheetId="1" hidden="1">'Completed Model'!$B$5</definedName>
    <definedName name="solver_lhs7" localSheetId="1" hidden="1">'Completed Model'!$B$5</definedName>
    <definedName name="solver_lhs8" localSheetId="1" hidden="1">'Completed Model'!$B$5</definedName>
    <definedName name="solver_lin" localSheetId="1" hidden="1">0</definedName>
    <definedName name="solver_mip" localSheetId="1" hidden="1">2147483647</definedName>
    <definedName name="solver_mni" localSheetId="1" hidden="1">30</definedName>
    <definedName name="solver_mrt" localSheetId="1" hidden="1">"""0,075"""</definedName>
    <definedName name="solver_msl" localSheetId="1" hidden="1">1</definedName>
    <definedName name="solver_neg" localSheetId="1" hidden="1">2</definedName>
    <definedName name="solver_nod" localSheetId="1" hidden="1">2147483647</definedName>
    <definedName name="solver_num" localSheetId="1" hidden="1">6</definedName>
    <definedName name="solver_nwt" localSheetId="1" hidden="1">1</definedName>
    <definedName name="solver_opt" localSheetId="1" hidden="1">'Completed Model'!$D$19</definedName>
    <definedName name="solver_pre" localSheetId="1" hidden="1">"""0,000001"""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1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hs1" localSheetId="1" hidden="1">'Completed Model'!$B$35</definedName>
    <definedName name="solver_rhs2" localSheetId="1" hidden="1">'Completed Model'!$C$35</definedName>
    <definedName name="solver_rhs3" localSheetId="1" hidden="1">'Completed Model'!$C$33</definedName>
    <definedName name="solver_rhs4" localSheetId="1" hidden="1">'Completed Model'!$B$33</definedName>
    <definedName name="solver_rhs5" localSheetId="1" hidden="1">'Completed Model'!$C$34</definedName>
    <definedName name="solver_rhs6" localSheetId="1" hidden="1">'Completed Model'!$B$34</definedName>
    <definedName name="solver_rhs7" localSheetId="1" hidden="1">'Completed Model'!$B$34</definedName>
    <definedName name="solver_rhs8" localSheetId="1" hidden="1">'Completed Model'!$B$34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mp" localSheetId="1" hidden="1">'Completed Model'!$B$35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4525"/>
</workbook>
</file>

<file path=xl/calcChain.xml><?xml version="1.0" encoding="utf-8"?>
<calcChain xmlns="http://schemas.openxmlformats.org/spreadsheetml/2006/main">
  <c r="B5" i="20" l="1"/>
  <c r="E7" i="20" l="1"/>
  <c r="E8" i="20" s="1"/>
  <c r="D8" i="20"/>
  <c r="C8" i="20"/>
  <c r="D12" i="4"/>
  <c r="B11" i="18" l="1"/>
  <c r="B12" i="18" s="1"/>
  <c r="B8" i="8" l="1"/>
  <c r="G16" i="7"/>
  <c r="G15" i="7"/>
  <c r="G14" i="7"/>
  <c r="G13" i="7"/>
  <c r="G12" i="7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C3" i="1"/>
  <c r="D3" i="1" s="1"/>
  <c r="C4" i="1"/>
  <c r="D4" i="1" s="1"/>
  <c r="C5" i="1"/>
  <c r="D5" i="1" s="1"/>
  <c r="B7" i="1"/>
  <c r="C10" i="1"/>
  <c r="D10" i="1" s="1"/>
  <c r="C11" i="1"/>
  <c r="D11" i="1" s="1"/>
  <c r="C12" i="1"/>
  <c r="D12" i="1" s="1"/>
  <c r="C13" i="1"/>
  <c r="D13" i="1" s="1"/>
  <c r="B15" i="1"/>
  <c r="B16" i="1" l="1"/>
  <c r="B17" i="1" s="1"/>
  <c r="B18" i="1" s="1"/>
  <c r="A14" i="8"/>
  <c r="A19" i="8"/>
  <c r="B9" i="8"/>
  <c r="C7" i="1"/>
  <c r="D7" i="1"/>
  <c r="D15" i="1"/>
  <c r="C15" i="1"/>
  <c r="C16" i="1" l="1"/>
  <c r="C17" i="1" s="1"/>
  <c r="C18" i="1" s="1"/>
  <c r="A15" i="8"/>
  <c r="B10" i="8"/>
  <c r="D16" i="1"/>
  <c r="D17" i="1" s="1"/>
  <c r="D18" i="1" s="1"/>
  <c r="B19" i="1"/>
  <c r="C19" i="1" l="1"/>
  <c r="D19" i="1" s="1"/>
  <c r="B27" i="1"/>
  <c r="B26" i="1"/>
  <c r="B25" i="1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A7" authorId="0">
      <text>
        <r>
          <rPr>
            <sz val="8"/>
            <color indexed="81"/>
            <rFont val="Tahoma"/>
            <family val="2"/>
          </rPr>
          <t>Don't forget to add the formula=sum(range of cells) to calculate the revenues for each month.</t>
        </r>
      </text>
    </comment>
    <comment ref="A11" authorId="0">
      <text>
        <r>
          <rPr>
            <sz val="8"/>
            <color indexed="81"/>
            <rFont val="Tahoma"/>
            <family val="2"/>
          </rPr>
          <t>Don't forget to add the item " Salaries " to the list of charges with a value of 15 000 $ for January.</t>
        </r>
      </text>
    </comment>
    <comment ref="A14" authorId="0">
      <text>
        <r>
          <rPr>
            <sz val="8"/>
            <color indexed="81"/>
            <rFont val="Tahoma"/>
            <family val="2"/>
          </rPr>
          <t>All the cells below can, and should, be calculated by using a formula. With Excel, you'll never need to calculate anything by hand.</t>
        </r>
      </text>
    </comment>
  </commentList>
</comments>
</file>

<file path=xl/sharedStrings.xml><?xml version="1.0" encoding="utf-8"?>
<sst xmlns="http://schemas.openxmlformats.org/spreadsheetml/2006/main" count="219" uniqueCount="151">
  <si>
    <t>Charges</t>
  </si>
  <si>
    <t>Production</t>
  </si>
  <si>
    <t>Promotion</t>
  </si>
  <si>
    <t>Total Charges</t>
  </si>
  <si>
    <t>Minimum</t>
  </si>
  <si>
    <t>Maximum</t>
  </si>
  <si>
    <t>Total</t>
  </si>
  <si>
    <t>January</t>
  </si>
  <si>
    <t>SSN</t>
  </si>
  <si>
    <t>Name</t>
  </si>
  <si>
    <t>First name</t>
  </si>
  <si>
    <t>Gender</t>
  </si>
  <si>
    <t>Title</t>
  </si>
  <si>
    <t>Salary</t>
  </si>
  <si>
    <t>Category</t>
  </si>
  <si>
    <t>Lagrange</t>
  </si>
  <si>
    <t>Allan</t>
  </si>
  <si>
    <t>M</t>
  </si>
  <si>
    <t>Manager</t>
  </si>
  <si>
    <t>Debreaux</t>
  </si>
  <si>
    <t>Jessica</t>
  </si>
  <si>
    <t>F</t>
  </si>
  <si>
    <t>Sales</t>
  </si>
  <si>
    <t>Evans</t>
  </si>
  <si>
    <t>Robert</t>
  </si>
  <si>
    <t>Hamilton</t>
  </si>
  <si>
    <t>Julian</t>
  </si>
  <si>
    <t>Allard</t>
  </si>
  <si>
    <t>Jackeline</t>
  </si>
  <si>
    <t>Assistant</t>
  </si>
  <si>
    <t>Gallovich</t>
  </si>
  <si>
    <t>Jason</t>
  </si>
  <si>
    <t>Thomson</t>
  </si>
  <si>
    <t>Martin</t>
  </si>
  <si>
    <t>West</t>
  </si>
  <si>
    <t>James</t>
  </si>
  <si>
    <t>Worker</t>
  </si>
  <si>
    <t>Engel</t>
  </si>
  <si>
    <t>Marck</t>
  </si>
  <si>
    <t>000 000 000</t>
  </si>
  <si>
    <t>Lalonde</t>
  </si>
  <si>
    <t>Carl</t>
  </si>
  <si>
    <t>Alice</t>
  </si>
  <si>
    <t>Pahl</t>
  </si>
  <si>
    <t>Rita</t>
  </si>
  <si>
    <t>Baxter</t>
  </si>
  <si>
    <t>Paul</t>
  </si>
  <si>
    <t>Howlett</t>
  </si>
  <si>
    <t>George</t>
  </si>
  <si>
    <t>McDermott</t>
  </si>
  <si>
    <t>Carol</t>
  </si>
  <si>
    <t>February</t>
  </si>
  <si>
    <t>March</t>
  </si>
  <si>
    <t>Product 100</t>
  </si>
  <si>
    <t>Product 200</t>
  </si>
  <si>
    <t>Product 300</t>
  </si>
  <si>
    <t>Revenues</t>
  </si>
  <si>
    <t>Total Revenues</t>
  </si>
  <si>
    <t>Salaries</t>
  </si>
  <si>
    <t>Mortgage</t>
  </si>
  <si>
    <t>Gross profit</t>
  </si>
  <si>
    <t>Net profit</t>
  </si>
  <si>
    <t>Taxes (30%)</t>
  </si>
  <si>
    <t>Growth rate</t>
  </si>
  <si>
    <t>Average</t>
  </si>
  <si>
    <t>Solver exercise</t>
  </si>
  <si>
    <t>Male</t>
  </si>
  <si>
    <t>Female</t>
  </si>
  <si>
    <t>0-15</t>
  </si>
  <si>
    <t>16-30</t>
  </si>
  <si>
    <t>31-45</t>
  </si>
  <si>
    <t>46-60</t>
  </si>
  <si>
    <t>61-75</t>
  </si>
  <si>
    <t>76-90</t>
  </si>
  <si>
    <t>AAA</t>
  </si>
  <si>
    <t>BBB</t>
  </si>
  <si>
    <t>CCC</t>
  </si>
  <si>
    <t>Other</t>
  </si>
  <si>
    <t>Carpets</t>
  </si>
  <si>
    <t>Furniture</t>
  </si>
  <si>
    <t>Market share</t>
  </si>
  <si>
    <t>Conditional formatting</t>
  </si>
  <si>
    <t>Product</t>
  </si>
  <si>
    <t>Quantity</t>
  </si>
  <si>
    <t>Data bar and color scales</t>
  </si>
  <si>
    <t>Grade 1</t>
  </si>
  <si>
    <t>Grade 2</t>
  </si>
  <si>
    <t>Grade 3</t>
  </si>
  <si>
    <t>Grade 4</t>
  </si>
  <si>
    <t>Grade 5</t>
  </si>
  <si>
    <t>Student A</t>
  </si>
  <si>
    <t>Student B</t>
  </si>
  <si>
    <t>Student C</t>
  </si>
  <si>
    <t>Student D</t>
  </si>
  <si>
    <t>Student E</t>
  </si>
  <si>
    <t>Icon sets</t>
  </si>
  <si>
    <t>Mortgage payments</t>
  </si>
  <si>
    <t>Value</t>
  </si>
  <si>
    <t>Rate</t>
  </si>
  <si>
    <t>Years</t>
  </si>
  <si>
    <t>Payments/year</t>
  </si>
  <si>
    <t>Payment</t>
  </si>
  <si>
    <t>Per year</t>
  </si>
  <si>
    <t>Grand total</t>
  </si>
  <si>
    <t>Data table with one variable (rate)</t>
  </si>
  <si>
    <t>Data table with two variables (rate and years)</t>
  </si>
  <si>
    <t>Cumulative</t>
  </si>
  <si>
    <t>Grade Average</t>
  </si>
  <si>
    <t>Grand Total</t>
  </si>
  <si>
    <t>Data for a demographic chart</t>
  </si>
  <si>
    <t>Data for a half-moon chart</t>
  </si>
  <si>
    <t>Data for secondary axis</t>
  </si>
  <si>
    <t>Unit Price</t>
  </si>
  <si>
    <t xml:space="preserve"> =IF with text</t>
  </si>
  <si>
    <t xml:space="preserve"> =IF with values</t>
  </si>
  <si>
    <t xml:space="preserve"> =Vlookup</t>
  </si>
  <si>
    <t>Comparaison table 1</t>
  </si>
  <si>
    <t>Comparaison table 2</t>
  </si>
  <si>
    <t>Client Type (1, 2,3)</t>
  </si>
  <si>
    <t>Discount</t>
  </si>
  <si>
    <t>Total after discount</t>
  </si>
  <si>
    <t>Qty</t>
  </si>
  <si>
    <t>% Discount</t>
  </si>
  <si>
    <t>Client type</t>
  </si>
  <si>
    <t xml:space="preserve"> =Vlookup with two values</t>
  </si>
  <si>
    <t>Student 1</t>
  </si>
  <si>
    <t>Student 2</t>
  </si>
  <si>
    <t>Student 3</t>
  </si>
  <si>
    <t>Student 4</t>
  </si>
  <si>
    <t>Student 5</t>
  </si>
  <si>
    <t>Grade</t>
  </si>
  <si>
    <t>Letter</t>
  </si>
  <si>
    <t>Comment</t>
  </si>
  <si>
    <t>Failed the course</t>
  </si>
  <si>
    <t>If and Vlookup exercices</t>
  </si>
  <si>
    <t>D</t>
  </si>
  <si>
    <t>Passed</t>
  </si>
  <si>
    <t>A+</t>
  </si>
  <si>
    <t>Excellent</t>
  </si>
  <si>
    <t>A</t>
  </si>
  <si>
    <t>That's Great !</t>
  </si>
  <si>
    <t>A-</t>
  </si>
  <si>
    <t>Very good</t>
  </si>
  <si>
    <t>B-</t>
  </si>
  <si>
    <t>Great work</t>
  </si>
  <si>
    <t>B</t>
  </si>
  <si>
    <t>Well done</t>
  </si>
  <si>
    <t>B+</t>
  </si>
  <si>
    <t>Good</t>
  </si>
  <si>
    <t>C</t>
  </si>
  <si>
    <t>Needs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</si>
</sst>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$&quot;_);[Red]\(#,##0.00\ &quot;$&quot;\)"/>
    <numFmt numFmtId="164" formatCode="_-* #,##0.00\ &quot;$&quot;_-;\-* #,##0.00\ &quot;$&quot;_-;_-* &quot;-&quot;??\ &quot;$&quot;_-;_-@_-"/>
    <numFmt numFmtId="165" formatCode="_-* #,##0\ &quot;$&quot;_-;\-* #,##0\ &quot;$&quot;_-;_-* &quot;-&quot;??\ &quot;$&quot;_-;_-@_-"/>
    <numFmt numFmtId="166" formatCode="0.0%"/>
    <numFmt numFmtId="167" formatCode="_ * #,##0_)\ &quot;$&quot;_ ;_ * \(#,##0\)\ &quot;$&quot;_ ;_ * &quot;-&quot;??_)\ &quot;$&quot;_ ;_ @_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165" fontId="0" fillId="0" borderId="0" xfId="1" applyNumberFormat="1" applyFont="1"/>
    <xf numFmtId="0" fontId="1" fillId="0" borderId="1" xfId="0" applyFont="1" applyBorder="1"/>
    <xf numFmtId="9" fontId="0" fillId="0" borderId="2" xfId="2" applyFont="1" applyBorder="1"/>
    <xf numFmtId="0" fontId="1" fillId="0" borderId="3" xfId="0" applyFont="1" applyBorder="1"/>
    <xf numFmtId="9" fontId="0" fillId="0" borderId="4" xfId="2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9" fontId="0" fillId="0" borderId="6" xfId="2" applyFont="1" applyBorder="1"/>
    <xf numFmtId="9" fontId="0" fillId="0" borderId="7" xfId="2" applyFont="1" applyBorder="1"/>
    <xf numFmtId="9" fontId="0" fillId="0" borderId="0" xfId="2" applyFont="1" applyBorder="1"/>
    <xf numFmtId="9" fontId="0" fillId="0" borderId="8" xfId="2" applyFont="1" applyBorder="1"/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9" fontId="3" fillId="0" borderId="0" xfId="2" applyFont="1"/>
    <xf numFmtId="166" fontId="0" fillId="0" borderId="7" xfId="2" applyNumberFormat="1" applyFont="1" applyBorder="1"/>
    <xf numFmtId="166" fontId="0" fillId="0" borderId="0" xfId="2" applyNumberFormat="1" applyFont="1" applyBorder="1"/>
    <xf numFmtId="166" fontId="0" fillId="0" borderId="8" xfId="2" applyNumberFormat="1" applyFont="1" applyBorder="1"/>
    <xf numFmtId="164" fontId="0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7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3" fontId="0" fillId="0" borderId="0" xfId="0" applyNumberFormat="1"/>
    <xf numFmtId="0" fontId="2" fillId="0" borderId="0" xfId="0" applyFont="1"/>
    <xf numFmtId="167" fontId="0" fillId="0" borderId="0" xfId="1" applyNumberFormat="1" applyFont="1"/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10" fontId="2" fillId="0" borderId="0" xfId="0" applyNumberFormat="1" applyFont="1"/>
    <xf numFmtId="8" fontId="0" fillId="0" borderId="0" xfId="0" applyNumberFormat="1"/>
    <xf numFmtId="164" fontId="0" fillId="2" borderId="0" xfId="1" applyFont="1" applyFill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2" fillId="0" borderId="9" xfId="0" applyFont="1" applyBorder="1"/>
    <xf numFmtId="0" fontId="0" fillId="0" borderId="11" xfId="0" applyBorder="1"/>
    <xf numFmtId="0" fontId="0" fillId="0" borderId="14" xfId="0" applyBorder="1"/>
    <xf numFmtId="0" fontId="0" fillId="0" borderId="10" xfId="0" applyBorder="1"/>
    <xf numFmtId="9" fontId="0" fillId="0" borderId="15" xfId="0" applyNumberFormat="1" applyBorder="1"/>
    <xf numFmtId="9" fontId="0" fillId="0" borderId="16" xfId="0" applyNumberFormat="1" applyBorder="1"/>
    <xf numFmtId="0" fontId="2" fillId="0" borderId="0" xfId="0" applyFont="1" applyAlignment="1">
      <alignment horizontal="center"/>
    </xf>
    <xf numFmtId="0" fontId="2" fillId="0" borderId="15" xfId="0" applyFont="1" applyBorder="1"/>
    <xf numFmtId="0" fontId="0" fillId="0" borderId="12" xfId="0" applyBorder="1"/>
    <xf numFmtId="0" fontId="2" fillId="0" borderId="1" xfId="0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/>
    <xf numFmtId="0" fontId="2" fillId="0" borderId="4" xfId="0" applyFont="1" applyBorder="1"/>
    <xf numFmtId="0" fontId="0" fillId="0" borderId="5" xfId="0" applyBorder="1"/>
    <xf numFmtId="0" fontId="2" fillId="0" borderId="8" xfId="0" applyFont="1" applyBorder="1"/>
    <xf numFmtId="0" fontId="2" fillId="0" borderId="6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7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ebddemo1-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uil1"/>
      <sheetName val="Feuil2"/>
      <sheetName val="Feuil3"/>
    </sheetNames>
    <sheetDataSet>
      <sheetData sheetId="0"/>
      <sheetData sheetId="1"/>
      <sheetData sheetId="2">
        <row r="2">
          <cell r="A2">
            <v>0</v>
          </cell>
          <cell r="B2">
            <v>1</v>
          </cell>
        </row>
        <row r="3">
          <cell r="A3">
            <v>20000</v>
          </cell>
          <cell r="B3">
            <v>2</v>
          </cell>
        </row>
        <row r="4">
          <cell r="A4">
            <v>25000</v>
          </cell>
          <cell r="B4">
            <v>3</v>
          </cell>
        </row>
        <row r="5">
          <cell r="A5">
            <v>30000</v>
          </cell>
          <cell r="B5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4"/>
  <sheetViews>
    <sheetView tabSelected="1" workbookViewId="0"/>
  </sheetViews>
  <sheetFormatPr defaultColWidth="11.42578125" defaultRowHeight="12.75" x14ac:dyDescent="0.2"/>
  <cols>
    <col min="1" max="1" width="22.7109375" bestFit="1" customWidth="1"/>
    <col min="2" max="4" width="15.7109375" customWidth="1"/>
  </cols>
  <sheetData>
    <row r="1" spans="1:4" x14ac:dyDescent="0.2">
      <c r="B1" s="22" t="s">
        <v>7</v>
      </c>
      <c r="C1" s="22" t="s">
        <v>51</v>
      </c>
      <c r="D1" s="22" t="s">
        <v>52</v>
      </c>
    </row>
    <row r="2" spans="1:4" x14ac:dyDescent="0.2">
      <c r="A2" s="21" t="s">
        <v>56</v>
      </c>
    </row>
    <row r="3" spans="1:4" x14ac:dyDescent="0.2">
      <c r="A3" t="s">
        <v>53</v>
      </c>
      <c r="B3" s="13">
        <v>100000</v>
      </c>
      <c r="C3" s="13"/>
      <c r="D3" s="13"/>
    </row>
    <row r="4" spans="1:4" x14ac:dyDescent="0.2">
      <c r="A4" t="s">
        <v>54</v>
      </c>
      <c r="B4" s="13">
        <v>55000</v>
      </c>
      <c r="C4" s="13"/>
      <c r="D4" s="13"/>
    </row>
    <row r="5" spans="1:4" x14ac:dyDescent="0.2">
      <c r="A5" t="s">
        <v>55</v>
      </c>
      <c r="B5" s="13">
        <v>35000</v>
      </c>
      <c r="C5" s="13"/>
      <c r="D5" s="13"/>
    </row>
    <row r="6" spans="1:4" x14ac:dyDescent="0.2">
      <c r="B6" s="13"/>
      <c r="C6" s="13"/>
      <c r="D6" s="13"/>
    </row>
    <row r="7" spans="1:4" x14ac:dyDescent="0.2">
      <c r="A7" s="27" t="s">
        <v>57</v>
      </c>
      <c r="B7" s="15"/>
      <c r="C7" s="15"/>
      <c r="D7" s="15"/>
    </row>
    <row r="8" spans="1:4" x14ac:dyDescent="0.2">
      <c r="B8" s="13"/>
      <c r="C8" s="13"/>
      <c r="D8" s="13"/>
    </row>
    <row r="9" spans="1:4" x14ac:dyDescent="0.2">
      <c r="A9" s="1" t="s">
        <v>0</v>
      </c>
      <c r="B9" s="13"/>
      <c r="C9" s="13"/>
      <c r="D9" s="13"/>
    </row>
    <row r="10" spans="1:4" x14ac:dyDescent="0.2">
      <c r="A10" t="s">
        <v>1</v>
      </c>
      <c r="B10" s="13">
        <v>100000</v>
      </c>
      <c r="C10" s="13"/>
      <c r="D10" s="13"/>
    </row>
    <row r="11" spans="1:4" x14ac:dyDescent="0.2">
      <c r="A11" t="s">
        <v>2</v>
      </c>
      <c r="B11" s="13">
        <v>50000</v>
      </c>
      <c r="C11" s="13"/>
      <c r="D11" s="13"/>
    </row>
    <row r="12" spans="1:4" x14ac:dyDescent="0.2">
      <c r="A12" s="27" t="s">
        <v>59</v>
      </c>
      <c r="B12" s="13">
        <v>10000</v>
      </c>
      <c r="C12" s="13"/>
      <c r="D12" s="13"/>
    </row>
    <row r="13" spans="1:4" x14ac:dyDescent="0.2">
      <c r="B13" s="13"/>
      <c r="C13" s="13"/>
      <c r="D13" s="13"/>
    </row>
    <row r="14" spans="1:4" x14ac:dyDescent="0.2">
      <c r="A14" t="s">
        <v>3</v>
      </c>
      <c r="B14" s="15"/>
      <c r="C14" s="15"/>
      <c r="D14" s="15"/>
    </row>
    <row r="15" spans="1:4" x14ac:dyDescent="0.2">
      <c r="A15" s="27" t="s">
        <v>60</v>
      </c>
      <c r="B15" s="13"/>
      <c r="C15" s="13"/>
      <c r="D15" s="13"/>
    </row>
    <row r="16" spans="1:4" x14ac:dyDescent="0.2">
      <c r="A16" s="27" t="s">
        <v>62</v>
      </c>
      <c r="B16" s="13"/>
      <c r="C16" s="13"/>
      <c r="D16" s="13"/>
    </row>
    <row r="17" spans="1:4" x14ac:dyDescent="0.2">
      <c r="A17" s="27" t="s">
        <v>61</v>
      </c>
      <c r="B17" s="15"/>
      <c r="C17" s="15"/>
      <c r="D17" s="15"/>
    </row>
    <row r="18" spans="1:4" x14ac:dyDescent="0.2">
      <c r="A18" s="27" t="s">
        <v>106</v>
      </c>
      <c r="B18" s="13"/>
      <c r="C18" s="13"/>
      <c r="D18" s="13"/>
    </row>
    <row r="20" spans="1:4" ht="18" x14ac:dyDescent="0.25">
      <c r="A20" s="21" t="s">
        <v>63</v>
      </c>
      <c r="B20" s="16">
        <v>0.25</v>
      </c>
    </row>
    <row r="21" spans="1:4" ht="18" x14ac:dyDescent="0.25">
      <c r="A21" s="21"/>
      <c r="B21" s="16"/>
    </row>
    <row r="22" spans="1:4" ht="18" x14ac:dyDescent="0.25">
      <c r="A22" s="21"/>
      <c r="B22" s="16"/>
    </row>
    <row r="24" spans="1:4" x14ac:dyDescent="0.2">
      <c r="B24" s="14"/>
    </row>
    <row r="25" spans="1:4" x14ac:dyDescent="0.2">
      <c r="B25" s="14"/>
    </row>
    <row r="26" spans="1:4" x14ac:dyDescent="0.2">
      <c r="A26" s="27"/>
      <c r="B26" s="14"/>
    </row>
    <row r="29" spans="1:4" x14ac:dyDescent="0.2">
      <c r="A29" s="21"/>
    </row>
    <row r="34" spans="1:1" x14ac:dyDescent="0.2">
      <c r="A34" s="27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ColWidth="11.42578125" defaultRowHeight="12.75" x14ac:dyDescent="0.2"/>
  <cols>
    <col min="1" max="1" width="22.7109375" bestFit="1" customWidth="1"/>
    <col min="2" max="4" width="15.7109375" customWidth="1"/>
  </cols>
  <sheetData>
    <row r="1" spans="1:8" x14ac:dyDescent="0.2">
      <c r="B1" s="22" t="s">
        <v>7</v>
      </c>
      <c r="C1" s="22" t="s">
        <v>51</v>
      </c>
      <c r="D1" s="22" t="s">
        <v>52</v>
      </c>
    </row>
    <row r="2" spans="1:8" x14ac:dyDescent="0.2">
      <c r="A2" s="21" t="s">
        <v>56</v>
      </c>
    </row>
    <row r="3" spans="1:8" x14ac:dyDescent="0.2">
      <c r="A3" t="s">
        <v>53</v>
      </c>
      <c r="B3" s="13">
        <v>100000</v>
      </c>
      <c r="C3" s="13">
        <f t="shared" ref="C3:D5" si="0">+B3*(1+$B$21)</f>
        <v>125000</v>
      </c>
      <c r="D3" s="13">
        <f t="shared" si="0"/>
        <v>156250</v>
      </c>
    </row>
    <row r="4" spans="1:8" x14ac:dyDescent="0.2">
      <c r="A4" t="s">
        <v>54</v>
      </c>
      <c r="B4" s="13">
        <v>55000</v>
      </c>
      <c r="C4" s="13">
        <f t="shared" si="0"/>
        <v>68750</v>
      </c>
      <c r="D4" s="13">
        <f t="shared" si="0"/>
        <v>85937.5</v>
      </c>
    </row>
    <row r="5" spans="1:8" x14ac:dyDescent="0.2">
      <c r="A5" t="s">
        <v>55</v>
      </c>
      <c r="B5" s="13">
        <v>35000</v>
      </c>
      <c r="C5" s="13">
        <f t="shared" si="0"/>
        <v>43750</v>
      </c>
      <c r="D5" s="13">
        <f t="shared" si="0"/>
        <v>54687.5</v>
      </c>
    </row>
    <row r="6" spans="1:8" x14ac:dyDescent="0.2">
      <c r="B6" s="13"/>
      <c r="C6" s="13"/>
      <c r="D6" s="13"/>
    </row>
    <row r="7" spans="1:8" x14ac:dyDescent="0.2">
      <c r="A7" s="27" t="s">
        <v>57</v>
      </c>
      <c r="B7" s="15">
        <f>SUM(B3:B6)</f>
        <v>190000</v>
      </c>
      <c r="C7" s="15">
        <f>SUM(C3:C6)</f>
        <v>237500</v>
      </c>
      <c r="D7" s="15">
        <f>SUM(D3:D6)</f>
        <v>296875</v>
      </c>
    </row>
    <row r="8" spans="1:8" x14ac:dyDescent="0.2">
      <c r="B8" s="13"/>
      <c r="C8" s="13"/>
      <c r="D8" s="13"/>
    </row>
    <row r="9" spans="1:8" x14ac:dyDescent="0.2">
      <c r="A9" s="1" t="s">
        <v>0</v>
      </c>
      <c r="B9" s="13"/>
      <c r="C9" s="13"/>
      <c r="D9" s="13"/>
    </row>
    <row r="10" spans="1:8" x14ac:dyDescent="0.2">
      <c r="A10" t="s">
        <v>1</v>
      </c>
      <c r="B10" s="13">
        <v>100000</v>
      </c>
      <c r="C10" s="13">
        <f t="shared" ref="C10:D13" si="1">+B10*(1+$B$21)</f>
        <v>125000</v>
      </c>
      <c r="D10" s="13">
        <f t="shared" si="1"/>
        <v>156250</v>
      </c>
    </row>
    <row r="11" spans="1:8" x14ac:dyDescent="0.2">
      <c r="A11" s="27" t="s">
        <v>58</v>
      </c>
      <c r="B11" s="13">
        <v>15000</v>
      </c>
      <c r="C11" s="13">
        <f t="shared" si="1"/>
        <v>18750</v>
      </c>
      <c r="D11" s="13">
        <f t="shared" si="1"/>
        <v>23437.5</v>
      </c>
    </row>
    <row r="12" spans="1:8" x14ac:dyDescent="0.2">
      <c r="A12" t="s">
        <v>2</v>
      </c>
      <c r="B12" s="13">
        <v>50000</v>
      </c>
      <c r="C12" s="13">
        <f t="shared" si="1"/>
        <v>62500</v>
      </c>
      <c r="D12" s="13">
        <f t="shared" si="1"/>
        <v>78125</v>
      </c>
    </row>
    <row r="13" spans="1:8" x14ac:dyDescent="0.2">
      <c r="A13" s="27" t="s">
        <v>59</v>
      </c>
      <c r="B13" s="13">
        <v>10000</v>
      </c>
      <c r="C13" s="13">
        <f t="shared" si="1"/>
        <v>12500</v>
      </c>
      <c r="D13" s="13">
        <f t="shared" si="1"/>
        <v>15625</v>
      </c>
    </row>
    <row r="14" spans="1:8" x14ac:dyDescent="0.2">
      <c r="B14" s="13"/>
      <c r="C14" s="13"/>
      <c r="D14" s="13"/>
    </row>
    <row r="15" spans="1:8" x14ac:dyDescent="0.2">
      <c r="A15" t="s">
        <v>3</v>
      </c>
      <c r="B15" s="15">
        <f>SUM(B10:B14)</f>
        <v>175000</v>
      </c>
      <c r="C15" s="15">
        <f>SUM(C10:C14)</f>
        <v>218750</v>
      </c>
      <c r="D15" s="15">
        <f>SUM(D10:D14)</f>
        <v>273437.5</v>
      </c>
      <c r="H15" s="27"/>
    </row>
    <row r="16" spans="1:8" x14ac:dyDescent="0.2">
      <c r="A16" s="27" t="s">
        <v>60</v>
      </c>
      <c r="B16" s="13">
        <f>+B7-B15</f>
        <v>15000</v>
      </c>
      <c r="C16" s="13">
        <f>+C7-C15</f>
        <v>18750</v>
      </c>
      <c r="D16" s="13">
        <f>+D7-D15</f>
        <v>23437.5</v>
      </c>
    </row>
    <row r="17" spans="1:4" x14ac:dyDescent="0.2">
      <c r="A17" s="27" t="s">
        <v>62</v>
      </c>
      <c r="B17" s="13">
        <f>+B16*0.3</f>
        <v>4500</v>
      </c>
      <c r="C17" s="13">
        <f>+C16*0.3</f>
        <v>5625</v>
      </c>
      <c r="D17" s="13">
        <f>+D16*0.3</f>
        <v>7031.25</v>
      </c>
    </row>
    <row r="18" spans="1:4" x14ac:dyDescent="0.2">
      <c r="A18" s="27" t="s">
        <v>61</v>
      </c>
      <c r="B18" s="15">
        <f>+B16-B17</f>
        <v>10500</v>
      </c>
      <c r="C18" s="15">
        <f>+C16-C17</f>
        <v>13125</v>
      </c>
      <c r="D18" s="15">
        <f>+D16-D17</f>
        <v>16406.25</v>
      </c>
    </row>
    <row r="19" spans="1:4" x14ac:dyDescent="0.2">
      <c r="A19" s="27" t="s">
        <v>106</v>
      </c>
      <c r="B19" s="13">
        <f>+B18</f>
        <v>10500</v>
      </c>
      <c r="C19" s="13">
        <f>+C18+B19</f>
        <v>23625</v>
      </c>
      <c r="D19" s="13">
        <f>+D18+C19</f>
        <v>40031.25</v>
      </c>
    </row>
    <row r="21" spans="1:4" ht="18" x14ac:dyDescent="0.25">
      <c r="A21" s="21" t="s">
        <v>63</v>
      </c>
      <c r="B21" s="16">
        <v>0.25</v>
      </c>
    </row>
    <row r="22" spans="1:4" ht="18" x14ac:dyDescent="0.25">
      <c r="A22" s="21"/>
      <c r="B22" s="16"/>
    </row>
    <row r="23" spans="1:4" ht="18" x14ac:dyDescent="0.25">
      <c r="A23" s="21"/>
      <c r="B23" s="16"/>
    </row>
    <row r="25" spans="1:4" x14ac:dyDescent="0.2">
      <c r="A25" t="s">
        <v>4</v>
      </c>
      <c r="B25" s="14">
        <f>MIN(B18:D18)</f>
        <v>10500</v>
      </c>
    </row>
    <row r="26" spans="1:4" x14ac:dyDescent="0.2">
      <c r="A26" t="s">
        <v>5</v>
      </c>
      <c r="B26" s="14">
        <f>MAX(B18:D18)</f>
        <v>16406.25</v>
      </c>
    </row>
    <row r="27" spans="1:4" x14ac:dyDescent="0.2">
      <c r="A27" s="27" t="s">
        <v>64</v>
      </c>
      <c r="B27" s="14">
        <f>AVERAGE(B18:D18)</f>
        <v>13343.75</v>
      </c>
    </row>
    <row r="30" spans="1:4" x14ac:dyDescent="0.2">
      <c r="A30" s="21" t="s">
        <v>65</v>
      </c>
    </row>
    <row r="31" spans="1:4" x14ac:dyDescent="0.2">
      <c r="B31" t="s">
        <v>4</v>
      </c>
      <c r="C31" t="s">
        <v>5</v>
      </c>
    </row>
    <row r="32" spans="1:4" x14ac:dyDescent="0.2">
      <c r="A32" t="s">
        <v>53</v>
      </c>
      <c r="B32">
        <v>45000</v>
      </c>
      <c r="C32">
        <v>250000</v>
      </c>
    </row>
    <row r="33" spans="1:3" x14ac:dyDescent="0.2">
      <c r="A33" t="s">
        <v>54</v>
      </c>
      <c r="B33">
        <v>10000</v>
      </c>
      <c r="C33">
        <v>125000</v>
      </c>
    </row>
    <row r="34" spans="1:3" x14ac:dyDescent="0.2">
      <c r="A34" t="s">
        <v>55</v>
      </c>
      <c r="B34">
        <v>5000</v>
      </c>
      <c r="C34">
        <v>75000</v>
      </c>
    </row>
    <row r="35" spans="1:3" x14ac:dyDescent="0.2">
      <c r="A35" s="27" t="s">
        <v>63</v>
      </c>
      <c r="B35">
        <v>0.5</v>
      </c>
      <c r="C35">
        <v>1.5</v>
      </c>
    </row>
    <row r="50" spans="1:2" x14ac:dyDescent="0.2">
      <c r="A50" s="1"/>
    </row>
    <row r="52" spans="1:2" x14ac:dyDescent="0.2">
      <c r="B52" s="2"/>
    </row>
  </sheetData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2.75" x14ac:dyDescent="0.2"/>
  <cols>
    <col min="2" max="2" width="14" customWidth="1"/>
    <col min="3" max="3" width="17.42578125" customWidth="1"/>
    <col min="4" max="4" width="14" customWidth="1"/>
  </cols>
  <sheetData>
    <row r="1" spans="1:7" x14ac:dyDescent="0.2">
      <c r="A1" s="1" t="s">
        <v>134</v>
      </c>
    </row>
    <row r="2" spans="1:7" x14ac:dyDescent="0.2">
      <c r="D2" s="27" t="s">
        <v>118</v>
      </c>
    </row>
    <row r="3" spans="1:7" x14ac:dyDescent="0.2">
      <c r="A3" s="27" t="s">
        <v>83</v>
      </c>
      <c r="B3">
        <v>10</v>
      </c>
      <c r="D3">
        <v>1</v>
      </c>
    </row>
    <row r="4" spans="1:7" x14ac:dyDescent="0.2">
      <c r="A4" s="27" t="s">
        <v>112</v>
      </c>
      <c r="B4" s="2">
        <v>10</v>
      </c>
    </row>
    <row r="5" spans="1:7" x14ac:dyDescent="0.2">
      <c r="A5" t="s">
        <v>6</v>
      </c>
      <c r="B5" s="2">
        <f>+B3*B4</f>
        <v>100</v>
      </c>
    </row>
    <row r="6" spans="1:7" x14ac:dyDescent="0.2">
      <c r="B6" s="27" t="s">
        <v>113</v>
      </c>
      <c r="C6" s="27" t="s">
        <v>114</v>
      </c>
      <c r="D6" s="27" t="s">
        <v>115</v>
      </c>
      <c r="E6" s="27" t="s">
        <v>124</v>
      </c>
    </row>
    <row r="7" spans="1:7" x14ac:dyDescent="0.2">
      <c r="A7" s="27" t="s">
        <v>119</v>
      </c>
      <c r="B7" s="34"/>
      <c r="C7" s="34"/>
      <c r="D7" s="34"/>
      <c r="E7" s="13">
        <f>VLOOKUP(B3,D13:G15,D3+1)*B5</f>
        <v>10</v>
      </c>
    </row>
    <row r="8" spans="1:7" x14ac:dyDescent="0.2">
      <c r="A8" s="27" t="s">
        <v>120</v>
      </c>
      <c r="C8" s="20">
        <f>+$B5-C7</f>
        <v>100</v>
      </c>
      <c r="D8" s="20">
        <f>+$B5-D7</f>
        <v>100</v>
      </c>
      <c r="E8" s="20">
        <f>+$B5-E7</f>
        <v>90</v>
      </c>
    </row>
    <row r="10" spans="1:7" x14ac:dyDescent="0.2">
      <c r="A10" s="27" t="s">
        <v>116</v>
      </c>
      <c r="D10" s="27" t="s">
        <v>117</v>
      </c>
    </row>
    <row r="11" spans="1:7" x14ac:dyDescent="0.2">
      <c r="E11" s="1" t="s">
        <v>123</v>
      </c>
    </row>
    <row r="12" spans="1:7" ht="13.5" thickBot="1" x14ac:dyDescent="0.25">
      <c r="A12" s="50" t="s">
        <v>121</v>
      </c>
      <c r="B12" s="50" t="s">
        <v>122</v>
      </c>
      <c r="D12" s="7" t="s">
        <v>121</v>
      </c>
      <c r="E12" s="1">
        <v>1</v>
      </c>
      <c r="F12" s="1">
        <v>2</v>
      </c>
      <c r="G12" s="1">
        <v>3</v>
      </c>
    </row>
    <row r="13" spans="1:7" x14ac:dyDescent="0.2">
      <c r="A13" s="3">
        <v>0</v>
      </c>
      <c r="B13" s="4">
        <v>0</v>
      </c>
      <c r="D13" s="3">
        <v>0</v>
      </c>
      <c r="E13" s="10">
        <v>0</v>
      </c>
      <c r="F13" s="17">
        <v>2.5000000000000001E-2</v>
      </c>
      <c r="G13" s="4">
        <v>0.05</v>
      </c>
    </row>
    <row r="14" spans="1:7" x14ac:dyDescent="0.2">
      <c r="A14" s="5">
        <v>5</v>
      </c>
      <c r="B14" s="6">
        <v>0.05</v>
      </c>
      <c r="D14" s="5">
        <v>5</v>
      </c>
      <c r="E14" s="11">
        <v>0.05</v>
      </c>
      <c r="F14" s="18">
        <v>7.4999999999999997E-2</v>
      </c>
      <c r="G14" s="6">
        <v>0.1</v>
      </c>
    </row>
    <row r="15" spans="1:7" ht="13.5" thickBot="1" x14ac:dyDescent="0.25">
      <c r="A15" s="8">
        <v>10</v>
      </c>
      <c r="B15" s="9">
        <v>0.1</v>
      </c>
      <c r="D15" s="8">
        <v>10</v>
      </c>
      <c r="E15" s="12">
        <v>0.1</v>
      </c>
      <c r="F15" s="19">
        <v>0.125</v>
      </c>
      <c r="G15" s="9">
        <v>0.15</v>
      </c>
    </row>
    <row r="19" spans="1:4" x14ac:dyDescent="0.2">
      <c r="A19" s="27" t="s">
        <v>9</v>
      </c>
      <c r="B19" s="51" t="s">
        <v>130</v>
      </c>
      <c r="C19" s="51" t="s">
        <v>131</v>
      </c>
      <c r="D19" s="51" t="s">
        <v>132</v>
      </c>
    </row>
    <row r="20" spans="1:4" x14ac:dyDescent="0.2">
      <c r="A20" s="27" t="s">
        <v>125</v>
      </c>
      <c r="B20" s="35"/>
      <c r="C20" s="31"/>
      <c r="D20" s="31"/>
    </row>
    <row r="21" spans="1:4" x14ac:dyDescent="0.2">
      <c r="A21" s="27" t="s">
        <v>126</v>
      </c>
      <c r="B21" s="52"/>
      <c r="C21" s="31"/>
      <c r="D21" s="31"/>
    </row>
    <row r="22" spans="1:4" x14ac:dyDescent="0.2">
      <c r="A22" s="27" t="s">
        <v>127</v>
      </c>
      <c r="B22" s="52"/>
      <c r="C22" s="31"/>
      <c r="D22" s="31"/>
    </row>
    <row r="23" spans="1:4" x14ac:dyDescent="0.2">
      <c r="A23" s="27" t="s">
        <v>128</v>
      </c>
      <c r="B23" s="52"/>
      <c r="C23" s="31"/>
      <c r="D23" s="31"/>
    </row>
    <row r="24" spans="1:4" x14ac:dyDescent="0.2">
      <c r="A24" s="27" t="s">
        <v>129</v>
      </c>
      <c r="B24" s="52"/>
      <c r="C24" s="31"/>
      <c r="D24" s="31"/>
    </row>
    <row r="25" spans="1:4" ht="13.5" thickBot="1" x14ac:dyDescent="0.25"/>
    <row r="26" spans="1:4" x14ac:dyDescent="0.2">
      <c r="A26" s="53" t="s">
        <v>97</v>
      </c>
      <c r="B26" s="54" t="s">
        <v>131</v>
      </c>
      <c r="C26" s="55" t="s">
        <v>132</v>
      </c>
    </row>
    <row r="27" spans="1:4" x14ac:dyDescent="0.2">
      <c r="A27" s="56">
        <v>0</v>
      </c>
      <c r="B27" s="57" t="s">
        <v>21</v>
      </c>
      <c r="C27" s="58" t="s">
        <v>133</v>
      </c>
    </row>
    <row r="28" spans="1:4" x14ac:dyDescent="0.2">
      <c r="A28" s="56">
        <v>60</v>
      </c>
      <c r="B28" s="57" t="s">
        <v>135</v>
      </c>
      <c r="C28" s="58" t="s">
        <v>136</v>
      </c>
    </row>
    <row r="29" spans="1:4" x14ac:dyDescent="0.2">
      <c r="A29" s="56">
        <v>65</v>
      </c>
      <c r="B29" s="57" t="s">
        <v>149</v>
      </c>
      <c r="C29" s="58" t="s">
        <v>150</v>
      </c>
    </row>
    <row r="30" spans="1:4" x14ac:dyDescent="0.2">
      <c r="A30" s="56">
        <v>70</v>
      </c>
      <c r="B30" s="57" t="s">
        <v>143</v>
      </c>
      <c r="C30" s="58" t="s">
        <v>148</v>
      </c>
    </row>
    <row r="31" spans="1:4" x14ac:dyDescent="0.2">
      <c r="A31" s="56">
        <v>75</v>
      </c>
      <c r="B31" s="57" t="s">
        <v>145</v>
      </c>
      <c r="C31" s="58" t="s">
        <v>146</v>
      </c>
    </row>
    <row r="32" spans="1:4" x14ac:dyDescent="0.2">
      <c r="A32" s="56">
        <v>80</v>
      </c>
      <c r="B32" s="57" t="s">
        <v>147</v>
      </c>
      <c r="C32" s="58" t="s">
        <v>142</v>
      </c>
    </row>
    <row r="33" spans="1:3" x14ac:dyDescent="0.2">
      <c r="A33" s="56">
        <v>85</v>
      </c>
      <c r="B33" s="57" t="s">
        <v>141</v>
      </c>
      <c r="C33" s="58" t="s">
        <v>144</v>
      </c>
    </row>
    <row r="34" spans="1:3" x14ac:dyDescent="0.2">
      <c r="A34" s="56">
        <v>90</v>
      </c>
      <c r="B34" s="57" t="s">
        <v>139</v>
      </c>
      <c r="C34" s="58" t="s">
        <v>140</v>
      </c>
    </row>
    <row r="35" spans="1:3" ht="13.5" thickBot="1" x14ac:dyDescent="0.25">
      <c r="A35" s="59">
        <v>95</v>
      </c>
      <c r="B35" s="60" t="s">
        <v>137</v>
      </c>
      <c r="C35" s="6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ColWidth="11.42578125" defaultRowHeight="12.75" x14ac:dyDescent="0.2"/>
  <cols>
    <col min="1" max="1" width="12.85546875" customWidth="1"/>
    <col min="2" max="2" width="11.5703125" customWidth="1"/>
    <col min="3" max="3" width="12.5703125" customWidth="1"/>
    <col min="4" max="4" width="9.42578125" customWidth="1"/>
    <col min="5" max="5" width="10.7109375" customWidth="1"/>
    <col min="6" max="6" width="10.7109375" style="28" customWidth="1"/>
    <col min="7" max="7" width="10.42578125" style="29" customWidth="1"/>
    <col min="9" max="9" width="11.140625" bestFit="1" customWidth="1"/>
    <col min="10" max="10" width="8.7109375" customWidth="1"/>
    <col min="11" max="11" width="9.140625" bestFit="1" customWidth="1"/>
    <col min="12" max="12" width="5.85546875" bestFit="1" customWidth="1"/>
    <col min="13" max="13" width="13" bestFit="1" customWidth="1"/>
    <col min="14" max="14" width="10" bestFit="1" customWidth="1"/>
  </cols>
  <sheetData>
    <row r="1" spans="1:7" x14ac:dyDescent="0.2">
      <c r="A1" s="23" t="s">
        <v>8</v>
      </c>
      <c r="B1" s="23" t="s">
        <v>9</v>
      </c>
      <c r="C1" s="23" t="s">
        <v>10</v>
      </c>
      <c r="D1" s="23" t="s">
        <v>11</v>
      </c>
      <c r="E1" s="23" t="s">
        <v>12</v>
      </c>
      <c r="F1" s="24" t="s">
        <v>13</v>
      </c>
      <c r="G1" s="25" t="s">
        <v>14</v>
      </c>
    </row>
    <row r="2" spans="1:7" x14ac:dyDescent="0.2">
      <c r="A2" s="26">
        <v>555555555</v>
      </c>
      <c r="B2" s="27" t="s">
        <v>15</v>
      </c>
      <c r="C2" s="27" t="s">
        <v>16</v>
      </c>
      <c r="D2" t="s">
        <v>17</v>
      </c>
      <c r="E2" t="s">
        <v>18</v>
      </c>
      <c r="F2" s="28">
        <v>27000</v>
      </c>
      <c r="G2" s="29">
        <f>VLOOKUP(F2,[1]Feuil2!A$2:B$5,2)</f>
        <v>3</v>
      </c>
    </row>
    <row r="3" spans="1:7" x14ac:dyDescent="0.2">
      <c r="A3" s="26">
        <v>222222222</v>
      </c>
      <c r="B3" s="27" t="s">
        <v>19</v>
      </c>
      <c r="C3" s="27" t="s">
        <v>20</v>
      </c>
      <c r="D3" t="s">
        <v>21</v>
      </c>
      <c r="E3" t="s">
        <v>22</v>
      </c>
      <c r="F3" s="28">
        <v>22500</v>
      </c>
      <c r="G3" s="29">
        <f>VLOOKUP(F3,[1]Feuil2!A$2:B$5,2)</f>
        <v>2</v>
      </c>
    </row>
    <row r="4" spans="1:7" x14ac:dyDescent="0.2">
      <c r="A4" s="26">
        <v>666666666</v>
      </c>
      <c r="B4" s="27" t="s">
        <v>23</v>
      </c>
      <c r="C4" s="27" t="s">
        <v>24</v>
      </c>
      <c r="D4" t="s">
        <v>17</v>
      </c>
      <c r="E4" t="s">
        <v>22</v>
      </c>
      <c r="F4" s="28">
        <v>18000</v>
      </c>
      <c r="G4" s="29">
        <f>VLOOKUP(F4,[1]Feuil2!A$2:B$5,2)</f>
        <v>1</v>
      </c>
    </row>
    <row r="5" spans="1:7" x14ac:dyDescent="0.2">
      <c r="A5" s="26">
        <v>777777777</v>
      </c>
      <c r="B5" s="27" t="s">
        <v>25</v>
      </c>
      <c r="C5" t="s">
        <v>26</v>
      </c>
      <c r="D5" t="s">
        <v>17</v>
      </c>
      <c r="E5" t="s">
        <v>18</v>
      </c>
      <c r="F5" s="28">
        <v>27000</v>
      </c>
      <c r="G5" s="29">
        <f>VLOOKUP(F5,[1]Feuil2!A$2:B$5,2)</f>
        <v>3</v>
      </c>
    </row>
    <row r="6" spans="1:7" x14ac:dyDescent="0.2">
      <c r="A6" s="26">
        <v>888888888</v>
      </c>
      <c r="B6" t="s">
        <v>27</v>
      </c>
      <c r="C6" s="27" t="s">
        <v>28</v>
      </c>
      <c r="D6" t="s">
        <v>21</v>
      </c>
      <c r="E6" t="s">
        <v>29</v>
      </c>
      <c r="F6" s="28">
        <v>27000</v>
      </c>
      <c r="G6" s="29">
        <f>VLOOKUP(F6,[1]Feuil2!A$2:B$5,2)</f>
        <v>3</v>
      </c>
    </row>
    <row r="7" spans="1:7" x14ac:dyDescent="0.2">
      <c r="A7" s="26">
        <v>111111111</v>
      </c>
      <c r="B7" s="27" t="s">
        <v>30</v>
      </c>
      <c r="C7" s="27" t="s">
        <v>31</v>
      </c>
      <c r="D7" t="s">
        <v>17</v>
      </c>
      <c r="E7" t="s">
        <v>22</v>
      </c>
      <c r="F7" s="28">
        <v>31500</v>
      </c>
      <c r="G7" s="29">
        <f>VLOOKUP(F7,[1]Feuil2!A$2:B$5,2)</f>
        <v>4</v>
      </c>
    </row>
    <row r="8" spans="1:7" x14ac:dyDescent="0.2">
      <c r="A8" s="26">
        <v>444444444</v>
      </c>
      <c r="B8" s="27" t="s">
        <v>32</v>
      </c>
      <c r="C8" t="s">
        <v>33</v>
      </c>
      <c r="D8" t="s">
        <v>17</v>
      </c>
      <c r="E8" t="s">
        <v>29</v>
      </c>
      <c r="F8" s="28">
        <v>22500</v>
      </c>
      <c r="G8" s="29">
        <f>VLOOKUP(F8,[1]Feuil2!A$2:B$5,2)</f>
        <v>2</v>
      </c>
    </row>
    <row r="9" spans="1:7" x14ac:dyDescent="0.2">
      <c r="A9" s="26">
        <v>999999999</v>
      </c>
      <c r="B9" s="27" t="s">
        <v>34</v>
      </c>
      <c r="C9" s="27" t="s">
        <v>35</v>
      </c>
      <c r="D9" t="s">
        <v>17</v>
      </c>
      <c r="E9" t="s">
        <v>36</v>
      </c>
      <c r="F9" s="28">
        <v>22500</v>
      </c>
      <c r="G9" s="29">
        <f>VLOOKUP(F9,[1]Feuil2!A$2:B$5,2)</f>
        <v>2</v>
      </c>
    </row>
    <row r="10" spans="1:7" x14ac:dyDescent="0.2">
      <c r="A10" s="26">
        <v>333333333</v>
      </c>
      <c r="B10" s="27" t="s">
        <v>37</v>
      </c>
      <c r="C10" s="27" t="s">
        <v>38</v>
      </c>
      <c r="D10" t="s">
        <v>17</v>
      </c>
      <c r="E10" t="s">
        <v>18</v>
      </c>
      <c r="F10" s="28">
        <v>40500</v>
      </c>
      <c r="G10" s="29">
        <f>VLOOKUP(F10,[1]Feuil2!A$2:B$5,2)</f>
        <v>4</v>
      </c>
    </row>
    <row r="11" spans="1:7" x14ac:dyDescent="0.2">
      <c r="A11" s="30" t="s">
        <v>39</v>
      </c>
      <c r="B11" t="s">
        <v>40</v>
      </c>
      <c r="C11" s="27" t="s">
        <v>41</v>
      </c>
      <c r="D11" t="s">
        <v>17</v>
      </c>
      <c r="E11" t="s">
        <v>36</v>
      </c>
      <c r="F11" s="28">
        <v>31500</v>
      </c>
      <c r="G11" s="29">
        <f>VLOOKUP(F11,[1]Feuil2!A$2:B$5,2)</f>
        <v>4</v>
      </c>
    </row>
    <row r="12" spans="1:7" x14ac:dyDescent="0.2">
      <c r="A12" s="26">
        <v>123456789</v>
      </c>
      <c r="B12" s="27" t="s">
        <v>32</v>
      </c>
      <c r="C12" s="27" t="s">
        <v>42</v>
      </c>
      <c r="D12" t="s">
        <v>21</v>
      </c>
      <c r="E12" t="s">
        <v>29</v>
      </c>
      <c r="F12" s="28">
        <v>22500</v>
      </c>
      <c r="G12" s="29">
        <f>VLOOKUP(F12,[1]Feuil2!A$2:B$5,2)</f>
        <v>2</v>
      </c>
    </row>
    <row r="13" spans="1:7" x14ac:dyDescent="0.2">
      <c r="A13" s="26">
        <v>249456456</v>
      </c>
      <c r="B13" s="27" t="s">
        <v>43</v>
      </c>
      <c r="C13" t="s">
        <v>44</v>
      </c>
      <c r="D13" t="s">
        <v>21</v>
      </c>
      <c r="E13" t="s">
        <v>18</v>
      </c>
      <c r="F13" s="28">
        <v>27000</v>
      </c>
      <c r="G13" s="29">
        <f>VLOOKUP(F13,[1]Feuil2!A$2:B$5,2)</f>
        <v>3</v>
      </c>
    </row>
    <row r="14" spans="1:7" x14ac:dyDescent="0.2">
      <c r="A14" s="26">
        <v>343456987</v>
      </c>
      <c r="B14" s="27" t="s">
        <v>45</v>
      </c>
      <c r="C14" t="s">
        <v>46</v>
      </c>
      <c r="D14" t="s">
        <v>17</v>
      </c>
      <c r="E14" t="s">
        <v>36</v>
      </c>
      <c r="F14" s="28">
        <v>20000</v>
      </c>
      <c r="G14" s="29">
        <f>VLOOKUP(F14,[1]Feuil2!A$2:B$5,2)</f>
        <v>2</v>
      </c>
    </row>
    <row r="15" spans="1:7" x14ac:dyDescent="0.2">
      <c r="A15" s="26">
        <v>345456324</v>
      </c>
      <c r="B15" s="27" t="s">
        <v>47</v>
      </c>
      <c r="C15" s="27" t="s">
        <v>48</v>
      </c>
      <c r="D15" t="s">
        <v>17</v>
      </c>
      <c r="E15" t="s">
        <v>18</v>
      </c>
      <c r="F15" s="28">
        <v>32000</v>
      </c>
      <c r="G15" s="29">
        <f>VLOOKUP(F15,[1]Feuil2!A$2:B$5,2)</f>
        <v>4</v>
      </c>
    </row>
    <row r="16" spans="1:7" x14ac:dyDescent="0.2">
      <c r="A16" s="26">
        <v>456434234</v>
      </c>
      <c r="B16" s="27" t="s">
        <v>49</v>
      </c>
      <c r="C16" s="27" t="s">
        <v>50</v>
      </c>
      <c r="D16" t="s">
        <v>21</v>
      </c>
      <c r="E16" t="s">
        <v>22</v>
      </c>
      <c r="F16" s="28">
        <v>22900</v>
      </c>
      <c r="G16" s="29">
        <f>VLOOKUP(F16,[1]Feuil2!A$2:B$5,2)</f>
        <v>2</v>
      </c>
    </row>
    <row r="20" spans="1:6" x14ac:dyDescent="0.2">
      <c r="F20"/>
    </row>
    <row r="21" spans="1:6" x14ac:dyDescent="0.2">
      <c r="F21"/>
    </row>
    <row r="23" spans="1:6" x14ac:dyDescent="0.2">
      <c r="F23"/>
    </row>
    <row r="25" spans="1:6" x14ac:dyDescent="0.2">
      <c r="F25"/>
    </row>
    <row r="26" spans="1:6" x14ac:dyDescent="0.2">
      <c r="A26" s="26"/>
    </row>
    <row r="27" spans="1:6" x14ac:dyDescent="0.2">
      <c r="F27"/>
    </row>
    <row r="28" spans="1:6" x14ac:dyDescent="0.2">
      <c r="F28"/>
    </row>
  </sheetData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ColWidth="11.42578125" defaultRowHeight="12.75" x14ac:dyDescent="0.2"/>
  <sheetData>
    <row r="1" spans="1:5" x14ac:dyDescent="0.2">
      <c r="D1">
        <v>4</v>
      </c>
      <c r="E1">
        <v>7</v>
      </c>
    </row>
    <row r="2" spans="1:5" x14ac:dyDescent="0.2">
      <c r="D2">
        <v>5</v>
      </c>
      <c r="E2">
        <v>8</v>
      </c>
    </row>
    <row r="3" spans="1:5" x14ac:dyDescent="0.2">
      <c r="D3">
        <v>6</v>
      </c>
      <c r="E3">
        <v>9</v>
      </c>
    </row>
    <row r="5" spans="1:5" x14ac:dyDescent="0.2">
      <c r="A5">
        <v>1</v>
      </c>
      <c r="B5">
        <v>2</v>
      </c>
      <c r="C5">
        <v>3</v>
      </c>
      <c r="D5" s="31"/>
      <c r="E5" s="31"/>
    </row>
    <row r="8" spans="1:5" x14ac:dyDescent="0.2">
      <c r="A8">
        <v>1</v>
      </c>
      <c r="B8">
        <v>2</v>
      </c>
      <c r="C8">
        <v>3</v>
      </c>
      <c r="E8" s="31"/>
    </row>
    <row r="9" spans="1:5" x14ac:dyDescent="0.2">
      <c r="A9">
        <v>4</v>
      </c>
      <c r="B9">
        <v>5</v>
      </c>
      <c r="C9">
        <v>6</v>
      </c>
      <c r="E9" s="31"/>
    </row>
    <row r="10" spans="1:5" x14ac:dyDescent="0.2">
      <c r="A10">
        <v>7</v>
      </c>
      <c r="B10">
        <v>8</v>
      </c>
      <c r="C10">
        <v>9</v>
      </c>
      <c r="E10" s="31"/>
    </row>
    <row r="12" spans="1:5" x14ac:dyDescent="0.2">
      <c r="A12" s="31"/>
      <c r="B12" s="31"/>
      <c r="C12" s="31"/>
    </row>
  </sheetData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ColWidth="11.42578125" defaultRowHeight="12.75" x14ac:dyDescent="0.2"/>
  <cols>
    <col min="7" max="7" width="13.28515625" bestFit="1" customWidth="1"/>
  </cols>
  <sheetData>
    <row r="1" spans="1:7" x14ac:dyDescent="0.2">
      <c r="A1" s="1" t="s">
        <v>81</v>
      </c>
    </row>
    <row r="2" spans="1:7" x14ac:dyDescent="0.2">
      <c r="A2" s="27"/>
    </row>
    <row r="3" spans="1:7" x14ac:dyDescent="0.2">
      <c r="A3" s="27" t="s">
        <v>82</v>
      </c>
      <c r="B3" s="27" t="s">
        <v>4</v>
      </c>
      <c r="C3" s="27" t="s">
        <v>83</v>
      </c>
    </row>
    <row r="5" spans="1:7" x14ac:dyDescent="0.2">
      <c r="A5" s="27" t="s">
        <v>53</v>
      </c>
      <c r="B5">
        <v>5</v>
      </c>
      <c r="C5">
        <v>9</v>
      </c>
    </row>
    <row r="6" spans="1:7" x14ac:dyDescent="0.2">
      <c r="A6" s="27" t="s">
        <v>54</v>
      </c>
      <c r="B6">
        <v>15</v>
      </c>
      <c r="C6">
        <v>10</v>
      </c>
    </row>
    <row r="7" spans="1:7" x14ac:dyDescent="0.2">
      <c r="A7" s="27" t="s">
        <v>55</v>
      </c>
      <c r="B7">
        <v>45</v>
      </c>
      <c r="C7">
        <v>46</v>
      </c>
    </row>
    <row r="9" spans="1:7" x14ac:dyDescent="0.2">
      <c r="A9" s="1" t="s">
        <v>84</v>
      </c>
    </row>
    <row r="11" spans="1:7" x14ac:dyDescent="0.2">
      <c r="B11" s="27" t="s">
        <v>85</v>
      </c>
      <c r="C11" s="27" t="s">
        <v>86</v>
      </c>
      <c r="D11" s="27" t="s">
        <v>87</v>
      </c>
      <c r="E11" s="27" t="s">
        <v>88</v>
      </c>
      <c r="F11" s="27" t="s">
        <v>89</v>
      </c>
      <c r="G11" s="27" t="s">
        <v>107</v>
      </c>
    </row>
    <row r="12" spans="1:7" x14ac:dyDescent="0.2">
      <c r="A12" s="27" t="s">
        <v>90</v>
      </c>
      <c r="B12">
        <v>75</v>
      </c>
      <c r="C12">
        <v>85</v>
      </c>
      <c r="D12">
        <v>33</v>
      </c>
      <c r="E12">
        <v>75</v>
      </c>
      <c r="F12">
        <v>85</v>
      </c>
      <c r="G12">
        <f>AVERAGE(B12:F12)</f>
        <v>70.599999999999994</v>
      </c>
    </row>
    <row r="13" spans="1:7" x14ac:dyDescent="0.2">
      <c r="A13" s="27" t="s">
        <v>91</v>
      </c>
      <c r="B13">
        <v>90</v>
      </c>
      <c r="C13">
        <v>90</v>
      </c>
      <c r="D13">
        <v>27</v>
      </c>
      <c r="E13">
        <v>75</v>
      </c>
      <c r="F13">
        <v>90</v>
      </c>
      <c r="G13">
        <f>AVERAGE(B13:F13)</f>
        <v>74.400000000000006</v>
      </c>
    </row>
    <row r="14" spans="1:7" x14ac:dyDescent="0.2">
      <c r="A14" s="27" t="s">
        <v>92</v>
      </c>
      <c r="B14">
        <v>50</v>
      </c>
      <c r="C14">
        <v>60</v>
      </c>
      <c r="D14">
        <v>11</v>
      </c>
      <c r="E14">
        <v>70</v>
      </c>
      <c r="F14">
        <v>70</v>
      </c>
      <c r="G14">
        <f>AVERAGE(B14:F14)</f>
        <v>52.2</v>
      </c>
    </row>
    <row r="15" spans="1:7" x14ac:dyDescent="0.2">
      <c r="A15" s="27" t="s">
        <v>93</v>
      </c>
      <c r="B15">
        <v>100</v>
      </c>
      <c r="C15">
        <v>95</v>
      </c>
      <c r="D15">
        <v>45</v>
      </c>
      <c r="E15">
        <v>90</v>
      </c>
      <c r="F15">
        <v>95</v>
      </c>
      <c r="G15">
        <f>AVERAGE(B15:F15)</f>
        <v>85</v>
      </c>
    </row>
    <row r="16" spans="1:7" x14ac:dyDescent="0.2">
      <c r="A16" s="27" t="s">
        <v>94</v>
      </c>
      <c r="B16">
        <v>60</v>
      </c>
      <c r="C16">
        <v>75</v>
      </c>
      <c r="D16">
        <v>23</v>
      </c>
      <c r="E16">
        <v>75</v>
      </c>
      <c r="F16">
        <v>85</v>
      </c>
      <c r="G16">
        <f>AVERAGE(B16:F16)</f>
        <v>63.6</v>
      </c>
    </row>
    <row r="19" spans="1:1" x14ac:dyDescent="0.2">
      <c r="A19" s="1" t="s">
        <v>95</v>
      </c>
    </row>
    <row r="21" spans="1:1" x14ac:dyDescent="0.2">
      <c r="A21">
        <v>5</v>
      </c>
    </row>
    <row r="22" spans="1:1" x14ac:dyDescent="0.2">
      <c r="A22">
        <v>10</v>
      </c>
    </row>
    <row r="23" spans="1:1" x14ac:dyDescent="0.2">
      <c r="A23">
        <v>15</v>
      </c>
    </row>
    <row r="24" spans="1:1" x14ac:dyDescent="0.2">
      <c r="A24">
        <v>20</v>
      </c>
    </row>
    <row r="25" spans="1:1" x14ac:dyDescent="0.2">
      <c r="A25">
        <v>25</v>
      </c>
    </row>
  </sheetData>
  <pageMargins left="0.75" right="0.75" top="1" bottom="1" header="0.4921259845" footer="0.492125984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2.75" x14ac:dyDescent="0.2"/>
  <cols>
    <col min="1" max="1" width="19.140625" bestFit="1" customWidth="1"/>
    <col min="2" max="2" width="12.85546875" bestFit="1" customWidth="1"/>
  </cols>
  <sheetData>
    <row r="1" spans="1:2" x14ac:dyDescent="0.2">
      <c r="A1" s="21" t="s">
        <v>96</v>
      </c>
    </row>
    <row r="3" spans="1:2" x14ac:dyDescent="0.2">
      <c r="A3" s="27" t="s">
        <v>97</v>
      </c>
      <c r="B3" s="20">
        <v>200000</v>
      </c>
    </row>
    <row r="4" spans="1:2" x14ac:dyDescent="0.2">
      <c r="A4" s="27" t="s">
        <v>98</v>
      </c>
      <c r="B4" s="32">
        <v>5.5E-2</v>
      </c>
    </row>
    <row r="5" spans="1:2" x14ac:dyDescent="0.2">
      <c r="A5" s="27" t="s">
        <v>99</v>
      </c>
      <c r="B5">
        <v>25</v>
      </c>
    </row>
    <row r="6" spans="1:2" x14ac:dyDescent="0.2">
      <c r="A6" s="27" t="s">
        <v>100</v>
      </c>
      <c r="B6">
        <v>26</v>
      </c>
    </row>
    <row r="8" spans="1:2" x14ac:dyDescent="0.2">
      <c r="A8" s="27" t="s">
        <v>101</v>
      </c>
      <c r="B8" s="34"/>
    </row>
    <row r="9" spans="1:2" x14ac:dyDescent="0.2">
      <c r="A9" s="27" t="s">
        <v>101</v>
      </c>
      <c r="B9" s="34"/>
    </row>
    <row r="11" spans="1:2" x14ac:dyDescent="0.2">
      <c r="A11" s="27" t="s">
        <v>102</v>
      </c>
      <c r="B11" s="20">
        <f>B8*B6</f>
        <v>0</v>
      </c>
    </row>
    <row r="12" spans="1:2" x14ac:dyDescent="0.2">
      <c r="A12" s="27" t="s">
        <v>108</v>
      </c>
      <c r="B12" s="20">
        <f>B11*B5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ColWidth="11.42578125" defaultRowHeight="12.75" x14ac:dyDescent="0.2"/>
  <cols>
    <col min="1" max="1" width="14.7109375" customWidth="1"/>
    <col min="2" max="2" width="12.85546875" bestFit="1" customWidth="1"/>
    <col min="7" max="7" width="11.42578125" customWidth="1"/>
  </cols>
  <sheetData>
    <row r="1" spans="1:7" x14ac:dyDescent="0.2">
      <c r="A1" s="21" t="s">
        <v>96</v>
      </c>
    </row>
    <row r="3" spans="1:7" x14ac:dyDescent="0.2">
      <c r="A3" s="27" t="s">
        <v>97</v>
      </c>
      <c r="B3" s="20">
        <v>200000</v>
      </c>
    </row>
    <row r="4" spans="1:7" x14ac:dyDescent="0.2">
      <c r="A4" s="27" t="s">
        <v>98</v>
      </c>
      <c r="B4" s="32">
        <v>5.5E-2</v>
      </c>
    </row>
    <row r="5" spans="1:7" x14ac:dyDescent="0.2">
      <c r="A5" s="27" t="s">
        <v>99</v>
      </c>
      <c r="B5">
        <v>25</v>
      </c>
    </row>
    <row r="6" spans="1:7" x14ac:dyDescent="0.2">
      <c r="A6" s="27" t="s">
        <v>100</v>
      </c>
      <c r="B6">
        <v>26</v>
      </c>
    </row>
    <row r="8" spans="1:7" x14ac:dyDescent="0.2">
      <c r="A8" s="27" t="s">
        <v>101</v>
      </c>
      <c r="B8" s="33">
        <f>PMT(B4/B6,B5*B6,-B3)</f>
        <v>566.52506778411339</v>
      </c>
    </row>
    <row r="9" spans="1:7" x14ac:dyDescent="0.2">
      <c r="A9" s="27" t="s">
        <v>102</v>
      </c>
      <c r="B9" s="33">
        <f>B8*B6</f>
        <v>14729.651762386948</v>
      </c>
    </row>
    <row r="10" spans="1:7" x14ac:dyDescent="0.2">
      <c r="A10" s="27" t="s">
        <v>103</v>
      </c>
      <c r="B10" s="33">
        <f>B9*B5</f>
        <v>368241.29405967367</v>
      </c>
    </row>
    <row r="12" spans="1:7" x14ac:dyDescent="0.2">
      <c r="A12" s="27" t="s">
        <v>104</v>
      </c>
    </row>
    <row r="13" spans="1:7" x14ac:dyDescent="0.2">
      <c r="B13">
        <v>0.05</v>
      </c>
      <c r="C13">
        <v>5.5E-2</v>
      </c>
      <c r="D13">
        <v>0.06</v>
      </c>
      <c r="E13">
        <v>6.5000000000000002E-2</v>
      </c>
      <c r="F13">
        <v>7.0000000000000007E-2</v>
      </c>
      <c r="G13">
        <v>7.4999999999999997E-2</v>
      </c>
    </row>
    <row r="14" spans="1:7" x14ac:dyDescent="0.2">
      <c r="A14" s="33">
        <f>B8</f>
        <v>566.52506778411339</v>
      </c>
    </row>
    <row r="15" spans="1:7" x14ac:dyDescent="0.2">
      <c r="A15" s="33">
        <f>B9</f>
        <v>14729.651762386948</v>
      </c>
    </row>
    <row r="17" spans="1:7" x14ac:dyDescent="0.2">
      <c r="A17" s="27" t="s">
        <v>105</v>
      </c>
    </row>
    <row r="19" spans="1:7" x14ac:dyDescent="0.2">
      <c r="A19" s="33">
        <f>B8</f>
        <v>566.52506778411339</v>
      </c>
      <c r="B19">
        <v>0.05</v>
      </c>
      <c r="C19">
        <v>5.5E-2</v>
      </c>
      <c r="D19">
        <v>0.06</v>
      </c>
      <c r="E19">
        <v>6.5000000000000002E-2</v>
      </c>
      <c r="F19">
        <v>7.0000000000000007E-2</v>
      </c>
      <c r="G19">
        <v>7.4999999999999997E-2</v>
      </c>
    </row>
    <row r="20" spans="1:7" x14ac:dyDescent="0.2">
      <c r="A20">
        <v>10</v>
      </c>
    </row>
    <row r="21" spans="1:7" x14ac:dyDescent="0.2">
      <c r="A21">
        <v>15</v>
      </c>
    </row>
    <row r="22" spans="1:7" x14ac:dyDescent="0.2">
      <c r="A22">
        <v>20</v>
      </c>
    </row>
    <row r="23" spans="1:7" x14ac:dyDescent="0.2">
      <c r="A23">
        <v>25</v>
      </c>
    </row>
  </sheetData>
  <pageMargins left="0.75" right="0.75" top="1" bottom="1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ColWidth="11.42578125" defaultRowHeight="12.75" x14ac:dyDescent="0.2"/>
  <sheetData>
    <row r="1" spans="1:4" x14ac:dyDescent="0.2">
      <c r="A1" s="27" t="s">
        <v>109</v>
      </c>
    </row>
    <row r="2" spans="1:4" x14ac:dyDescent="0.2">
      <c r="A2" s="35"/>
      <c r="B2" s="36" t="s">
        <v>66</v>
      </c>
      <c r="C2" s="37" t="s">
        <v>67</v>
      </c>
    </row>
    <row r="3" spans="1:4" x14ac:dyDescent="0.2">
      <c r="A3" s="38" t="s">
        <v>68</v>
      </c>
      <c r="B3" s="39">
        <v>-15</v>
      </c>
      <c r="C3" s="40">
        <v>15</v>
      </c>
    </row>
    <row r="4" spans="1:4" x14ac:dyDescent="0.2">
      <c r="A4" s="38" t="s">
        <v>69</v>
      </c>
      <c r="B4" s="39">
        <v>-25</v>
      </c>
      <c r="C4" s="40">
        <v>25</v>
      </c>
    </row>
    <row r="5" spans="1:4" x14ac:dyDescent="0.2">
      <c r="A5" s="38" t="s">
        <v>70</v>
      </c>
      <c r="B5" s="39">
        <v>-30</v>
      </c>
      <c r="C5" s="40">
        <v>30</v>
      </c>
    </row>
    <row r="6" spans="1:4" x14ac:dyDescent="0.2">
      <c r="A6" s="38" t="s">
        <v>71</v>
      </c>
      <c r="B6" s="39">
        <v>-20</v>
      </c>
      <c r="C6" s="40">
        <v>15</v>
      </c>
    </row>
    <row r="7" spans="1:4" x14ac:dyDescent="0.2">
      <c r="A7" s="38" t="s">
        <v>72</v>
      </c>
      <c r="B7" s="39">
        <v>-8</v>
      </c>
      <c r="C7" s="40">
        <v>9</v>
      </c>
    </row>
    <row r="8" spans="1:4" x14ac:dyDescent="0.2">
      <c r="A8" s="41" t="s">
        <v>73</v>
      </c>
      <c r="B8" s="42">
        <v>-2</v>
      </c>
      <c r="C8" s="43">
        <v>6</v>
      </c>
    </row>
    <row r="10" spans="1:4" x14ac:dyDescent="0.2">
      <c r="A10" s="27" t="s">
        <v>110</v>
      </c>
    </row>
    <row r="11" spans="1:4" x14ac:dyDescent="0.2">
      <c r="A11" s="44" t="s">
        <v>74</v>
      </c>
      <c r="B11" s="36" t="s">
        <v>75</v>
      </c>
      <c r="C11" s="36" t="s">
        <v>76</v>
      </c>
      <c r="D11" s="45"/>
    </row>
    <row r="12" spans="1:4" x14ac:dyDescent="0.2">
      <c r="A12" s="46">
        <v>1</v>
      </c>
      <c r="B12" s="42">
        <v>2</v>
      </c>
      <c r="C12" s="42">
        <v>3</v>
      </c>
      <c r="D12" s="43">
        <f>SUM(A12:C12)</f>
        <v>6</v>
      </c>
    </row>
    <row r="14" spans="1:4" x14ac:dyDescent="0.2">
      <c r="A14" s="27" t="s">
        <v>111</v>
      </c>
    </row>
    <row r="15" spans="1:4" x14ac:dyDescent="0.2">
      <c r="A15" s="35"/>
      <c r="B15" s="47">
        <v>2010</v>
      </c>
      <c r="C15" s="47">
        <v>2011</v>
      </c>
      <c r="D15" s="45">
        <v>2012</v>
      </c>
    </row>
    <row r="16" spans="1:4" x14ac:dyDescent="0.2">
      <c r="A16" s="38" t="s">
        <v>77</v>
      </c>
      <c r="B16" s="39">
        <v>15</v>
      </c>
      <c r="C16" s="39">
        <v>20</v>
      </c>
      <c r="D16" s="40">
        <v>25</v>
      </c>
    </row>
    <row r="17" spans="1:4" x14ac:dyDescent="0.2">
      <c r="A17" s="38" t="s">
        <v>78</v>
      </c>
      <c r="B17" s="39">
        <v>25</v>
      </c>
      <c r="C17" s="39">
        <v>30</v>
      </c>
      <c r="D17" s="40">
        <v>35</v>
      </c>
    </row>
    <row r="18" spans="1:4" x14ac:dyDescent="0.2">
      <c r="A18" s="38" t="s">
        <v>79</v>
      </c>
      <c r="B18" s="39">
        <v>30</v>
      </c>
      <c r="C18" s="39">
        <v>35</v>
      </c>
      <c r="D18" s="40">
        <v>40</v>
      </c>
    </row>
    <row r="19" spans="1:4" x14ac:dyDescent="0.2">
      <c r="A19" s="41" t="s">
        <v>80</v>
      </c>
      <c r="B19" s="48">
        <v>7.0000000000000007E-2</v>
      </c>
      <c r="C19" s="48">
        <v>0.08</v>
      </c>
      <c r="D19" s="49">
        <v>0.09</v>
      </c>
    </row>
  </sheetData>
  <pageMargins left="0.75" right="0.75" top="1" bottom="1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Initial Model</vt:lpstr>
      <vt:lpstr>Completed Model</vt:lpstr>
      <vt:lpstr>IF &amp; Vlookup</vt:lpstr>
      <vt:lpstr>Data</vt:lpstr>
      <vt:lpstr>AutoSum</vt:lpstr>
      <vt:lpstr>Conditional formatting</vt:lpstr>
      <vt:lpstr>PMT</vt:lpstr>
      <vt:lpstr>Data table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UQAM</dc:creator>
  <cp:lastModifiedBy>owner</cp:lastModifiedBy>
  <dcterms:created xsi:type="dcterms:W3CDTF">1998-02-14T14:18:55Z</dcterms:created>
  <dcterms:modified xsi:type="dcterms:W3CDTF">2011-04-10T01:47:33Z</dcterms:modified>
</cp:coreProperties>
</file>